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andonuniversity-my.sharepoint.com/personal/cloetl_brandonu_ca/Documents/Desktop/"/>
    </mc:Choice>
  </mc:AlternateContent>
  <xr:revisionPtr revIDLastSave="0" documentId="8_{EB9FABFC-6011-4E5D-B14E-DB9A6EF825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yroll Estimator" sheetId="4" r:id="rId1"/>
    <sheet name="Sheet3" sheetId="3" r:id="rId2"/>
  </sheets>
  <definedNames>
    <definedName name="_xlnm.Print_Area" localSheetId="0">'Payroll Estimator'!$A$1:$L$53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4" l="1"/>
  <c r="C44" i="4"/>
  <c r="C16" i="4"/>
  <c r="E6" i="4"/>
  <c r="E46" i="4" l="1"/>
  <c r="E47" i="4"/>
  <c r="E39" i="4"/>
  <c r="E43" i="4" l="1"/>
  <c r="E44" i="4"/>
  <c r="E45" i="4"/>
  <c r="E9" i="4"/>
  <c r="E18" i="4" l="1"/>
  <c r="E10" i="4"/>
  <c r="E11" i="4" s="1"/>
  <c r="E16" i="4" l="1"/>
  <c r="E48" i="4"/>
  <c r="E50" i="4" s="1"/>
  <c r="E17" i="4"/>
  <c r="E15" i="4"/>
  <c r="E19" i="4"/>
  <c r="E20" i="4" l="1"/>
  <c r="E22" i="4" l="1"/>
  <c r="E24" i="4" l="1"/>
</calcChain>
</file>

<file path=xl/sharedStrings.xml><?xml version="1.0" encoding="utf-8"?>
<sst xmlns="http://schemas.openxmlformats.org/spreadsheetml/2006/main" count="60" uniqueCount="31">
  <si>
    <t>Hourly rate as per PSAC agreement</t>
  </si>
  <si>
    <t>Hours per bi-weekly pay period</t>
  </si>
  <si>
    <t>Total base salary cost</t>
  </si>
  <si>
    <t xml:space="preserve">Vacation pay </t>
  </si>
  <si>
    <t>CPP</t>
  </si>
  <si>
    <t>EI</t>
  </si>
  <si>
    <t>H &amp; E (Payroll tax)</t>
  </si>
  <si>
    <t>WCB</t>
  </si>
  <si>
    <t>Sub-total employer portion of source deductions</t>
  </si>
  <si>
    <t>Total cost per hour including vacation pay</t>
  </si>
  <si>
    <t>and employer portion of source deductions</t>
  </si>
  <si>
    <t>Employer portion of source deductions:*</t>
  </si>
  <si>
    <t>Sub-total</t>
  </si>
  <si>
    <t>Payroll Estimator</t>
  </si>
  <si>
    <t>PSAC Classifications and Salary Table</t>
  </si>
  <si>
    <t>SAI</t>
  </si>
  <si>
    <t>SAII/RAI</t>
  </si>
  <si>
    <t>SAIII/RAII</t>
  </si>
  <si>
    <t>SAIV/RAIII</t>
  </si>
  <si>
    <t>RAIV</t>
  </si>
  <si>
    <t>(per hour)</t>
  </si>
  <si>
    <t>BU Pension Plan (if applies)</t>
  </si>
  <si>
    <r>
      <t xml:space="preserve">Total salary cost </t>
    </r>
    <r>
      <rPr>
        <sz val="6"/>
        <color theme="1"/>
        <rFont val="Calibri"/>
        <family val="2"/>
        <scheme val="minor"/>
      </rPr>
      <t>(</t>
    </r>
    <r>
      <rPr>
        <sz val="6"/>
        <color rgb="FFFF0000"/>
        <rFont val="Calibri"/>
        <family val="2"/>
        <scheme val="minor"/>
      </rPr>
      <t>not including Statutory Holiday Pay when applicable</t>
    </r>
    <r>
      <rPr>
        <sz val="6"/>
        <color theme="1"/>
        <rFont val="Calibri"/>
        <family val="2"/>
        <scheme val="minor"/>
      </rPr>
      <t>)</t>
    </r>
  </si>
  <si>
    <t>* Based on 2025 rates</t>
  </si>
  <si>
    <t>POST-DOCTORAL FELLOWSHIP</t>
  </si>
  <si>
    <t>In order to assist you with the estimation of your payroll costs for employees, update Hourly rate and Hours per week:</t>
  </si>
  <si>
    <t># of  pay periods</t>
  </si>
  <si>
    <t>Annual Salary</t>
  </si>
  <si>
    <t xml:space="preserve">Biweekly  </t>
  </si>
  <si>
    <t>To assist you with the estimation of your payroll costs for employees, update Annual Salary:</t>
  </si>
  <si>
    <t>Total salary cost per 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</si>
</sst>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1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43" fontId="2" fillId="0" borderId="6" xfId="1" applyFont="1" applyBorder="1"/>
    <xf numFmtId="43" fontId="2" fillId="0" borderId="8" xfId="1" applyFont="1" applyBorder="1"/>
    <xf numFmtId="0" fontId="2" fillId="0" borderId="0" xfId="0" applyFont="1" applyAlignment="1">
      <alignment horizontal="left" wrapText="1"/>
    </xf>
    <xf numFmtId="9" fontId="2" fillId="0" borderId="0" xfId="0" applyNumberFormat="1" applyFont="1"/>
    <xf numFmtId="10" fontId="2" fillId="0" borderId="0" xfId="0" applyNumberFormat="1" applyFont="1"/>
    <xf numFmtId="2" fontId="2" fillId="0" borderId="6" xfId="0" applyNumberFormat="1" applyFont="1" applyBorder="1"/>
    <xf numFmtId="43" fontId="2" fillId="0" borderId="0" xfId="1" applyFont="1" applyBorder="1" applyAlignment="1">
      <alignment horizontal="right"/>
    </xf>
    <xf numFmtId="1" fontId="2" fillId="2" borderId="0" xfId="0" applyNumberFormat="1" applyFont="1" applyFill="1"/>
    <xf numFmtId="2" fontId="2" fillId="2" borderId="0" xfId="0" applyNumberFormat="1" applyFont="1" applyFill="1"/>
    <xf numFmtId="0" fontId="2" fillId="0" borderId="5" xfId="0" applyFont="1" applyBorder="1" applyAlignment="1">
      <alignment horizontal="left"/>
    </xf>
    <xf numFmtId="43" fontId="2" fillId="2" borderId="0" xfId="1" applyFont="1" applyFill="1"/>
    <xf numFmtId="2" fontId="5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5" fontId="2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5F5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zoomScale="120" zoomScaleNormal="120" workbookViewId="0">
      <selection activeCell="L38" sqref="L38"/>
    </sheetView>
  </sheetViews>
  <sheetFormatPr defaultColWidth="9.140625" defaultRowHeight="11.25" x14ac:dyDescent="0.2"/>
  <cols>
    <col min="1" max="1" width="10.42578125" style="1" customWidth="1"/>
    <col min="2" max="5" width="9.140625" style="1"/>
    <col min="6" max="8" width="3.42578125" style="1" customWidth="1"/>
    <col min="9" max="9" width="3.140625" style="1" customWidth="1"/>
    <col min="10" max="16384" width="9.140625" style="1"/>
  </cols>
  <sheetData>
    <row r="1" spans="1:12" x14ac:dyDescent="0.2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1.25" customHeight="1" x14ac:dyDescent="0.2"/>
    <row r="3" spans="1:12" ht="11.25" customHeight="1" x14ac:dyDescent="0.2">
      <c r="A3" s="23" t="s">
        <v>25</v>
      </c>
      <c r="B3" s="24"/>
      <c r="C3" s="24"/>
      <c r="D3" s="24"/>
      <c r="E3" s="24"/>
      <c r="F3" s="25"/>
      <c r="G3" s="12"/>
      <c r="H3" s="12"/>
      <c r="I3" s="12"/>
      <c r="J3" s="29" t="s">
        <v>14</v>
      </c>
      <c r="K3" s="30"/>
      <c r="L3" s="31"/>
    </row>
    <row r="4" spans="1:12" x14ac:dyDescent="0.2">
      <c r="A4" s="26"/>
      <c r="B4" s="27"/>
      <c r="C4" s="27"/>
      <c r="D4" s="27"/>
      <c r="E4" s="27"/>
      <c r="F4" s="28"/>
      <c r="G4" s="12"/>
      <c r="H4" s="12"/>
      <c r="I4" s="12"/>
      <c r="J4" s="32">
        <v>45931</v>
      </c>
      <c r="K4" s="22"/>
      <c r="L4" s="33"/>
    </row>
    <row r="5" spans="1:12" x14ac:dyDescent="0.2">
      <c r="A5" s="4"/>
      <c r="F5" s="5"/>
      <c r="J5" s="4"/>
      <c r="K5" s="9" t="s">
        <v>20</v>
      </c>
      <c r="L5" s="5"/>
    </row>
    <row r="6" spans="1:12" x14ac:dyDescent="0.2">
      <c r="A6" s="4" t="s">
        <v>0</v>
      </c>
      <c r="E6" s="18">
        <f>L6</f>
        <v>16.850000000000001</v>
      </c>
      <c r="F6" s="5"/>
      <c r="J6" s="4" t="s">
        <v>15</v>
      </c>
      <c r="L6" s="10">
        <v>16.850000000000001</v>
      </c>
    </row>
    <row r="7" spans="1:12" x14ac:dyDescent="0.2">
      <c r="A7" s="4" t="s">
        <v>1</v>
      </c>
      <c r="E7" s="17">
        <v>45</v>
      </c>
      <c r="F7" s="5"/>
      <c r="J7" s="4" t="s">
        <v>16</v>
      </c>
      <c r="L7" s="10">
        <v>17.63</v>
      </c>
    </row>
    <row r="8" spans="1:12" x14ac:dyDescent="0.2">
      <c r="A8" s="4"/>
      <c r="F8" s="5"/>
      <c r="J8" s="4" t="s">
        <v>17</v>
      </c>
      <c r="L8" s="10">
        <v>18.41</v>
      </c>
    </row>
    <row r="9" spans="1:12" x14ac:dyDescent="0.2">
      <c r="A9" s="4" t="s">
        <v>2</v>
      </c>
      <c r="E9" s="2">
        <f>$E$6*$E$7</f>
        <v>758.25000000000011</v>
      </c>
      <c r="F9" s="5"/>
      <c r="J9" s="4" t="s">
        <v>18</v>
      </c>
      <c r="L9" s="10">
        <v>21.63</v>
      </c>
    </row>
    <row r="10" spans="1:12" x14ac:dyDescent="0.2">
      <c r="A10" s="4" t="s">
        <v>3</v>
      </c>
      <c r="C10" s="13">
        <v>0.06</v>
      </c>
      <c r="E10" s="3">
        <f>E9*$C$10</f>
        <v>45.495000000000005</v>
      </c>
      <c r="F10" s="5"/>
      <c r="J10" s="6" t="s">
        <v>19</v>
      </c>
      <c r="K10" s="7"/>
      <c r="L10" s="11">
        <v>30.17</v>
      </c>
    </row>
    <row r="11" spans="1:12" x14ac:dyDescent="0.2">
      <c r="A11" s="4" t="s">
        <v>12</v>
      </c>
      <c r="C11" s="13"/>
      <c r="E11" s="2">
        <f>SUM(E9:E10)</f>
        <v>803.74500000000012</v>
      </c>
      <c r="F11" s="5"/>
    </row>
    <row r="12" spans="1:12" x14ac:dyDescent="0.2">
      <c r="A12" s="4"/>
      <c r="F12" s="5"/>
      <c r="J12" s="29" t="s">
        <v>14</v>
      </c>
      <c r="K12" s="30"/>
      <c r="L12" s="31"/>
    </row>
    <row r="13" spans="1:12" x14ac:dyDescent="0.2">
      <c r="A13" s="4" t="s">
        <v>11</v>
      </c>
      <c r="F13" s="5"/>
      <c r="J13" s="32">
        <v>46296</v>
      </c>
      <c r="K13" s="22"/>
      <c r="L13" s="33"/>
    </row>
    <row r="14" spans="1:12" x14ac:dyDescent="0.2">
      <c r="A14" s="4"/>
      <c r="F14" s="5"/>
      <c r="J14" s="4"/>
      <c r="K14" s="9" t="s">
        <v>20</v>
      </c>
      <c r="L14" s="5"/>
    </row>
    <row r="15" spans="1:12" x14ac:dyDescent="0.2">
      <c r="A15" s="4" t="s">
        <v>4</v>
      </c>
      <c r="C15" s="14">
        <v>5.9499999999999997E-2</v>
      </c>
      <c r="E15" s="2">
        <f>ROUND(IF($E$11-134.61&lt;=0,0,($E$11-134.61)*$C$15),2)</f>
        <v>39.81</v>
      </c>
      <c r="F15" s="5"/>
      <c r="J15" s="4" t="s">
        <v>15</v>
      </c>
      <c r="L15" s="10">
        <v>17.149999999999999</v>
      </c>
    </row>
    <row r="16" spans="1:12" x14ac:dyDescent="0.2">
      <c r="A16" s="4" t="s">
        <v>5</v>
      </c>
      <c r="C16" s="14">
        <f>1.63%+1.4%</f>
        <v>3.0299999999999997E-2</v>
      </c>
      <c r="E16" s="2">
        <f>ROUND((E11*1.64%)*1.4,2)</f>
        <v>18.45</v>
      </c>
      <c r="F16" s="5"/>
      <c r="J16" s="4" t="s">
        <v>16</v>
      </c>
      <c r="L16" s="10">
        <v>17.940000000000001</v>
      </c>
    </row>
    <row r="17" spans="1:12" x14ac:dyDescent="0.2">
      <c r="A17" s="4" t="s">
        <v>6</v>
      </c>
      <c r="C17" s="14">
        <v>2.1499999999999998E-2</v>
      </c>
      <c r="E17" s="2">
        <f>ROUND(E11*$C$17,2)</f>
        <v>17.28</v>
      </c>
      <c r="F17" s="5"/>
      <c r="J17" s="4" t="s">
        <v>17</v>
      </c>
      <c r="L17" s="10">
        <v>18.73</v>
      </c>
    </row>
    <row r="18" spans="1:12" x14ac:dyDescent="0.2">
      <c r="A18" s="19" t="s">
        <v>21</v>
      </c>
      <c r="C18" s="14">
        <v>0.09</v>
      </c>
      <c r="E18" s="2">
        <f>E9*C18</f>
        <v>68.242500000000007</v>
      </c>
      <c r="F18" s="5"/>
      <c r="J18" s="4" t="s">
        <v>18</v>
      </c>
      <c r="L18" s="10">
        <v>22.01</v>
      </c>
    </row>
    <row r="19" spans="1:12" x14ac:dyDescent="0.2">
      <c r="A19" s="4" t="s">
        <v>7</v>
      </c>
      <c r="C19" s="14">
        <v>4.1999999999999997E-3</v>
      </c>
      <c r="E19" s="3">
        <f>ROUND(E11*$C$19,2)</f>
        <v>3.38</v>
      </c>
      <c r="F19" s="5"/>
      <c r="J19" s="6" t="s">
        <v>19</v>
      </c>
      <c r="K19" s="7"/>
      <c r="L19" s="11">
        <v>30.7</v>
      </c>
    </row>
    <row r="20" spans="1:12" x14ac:dyDescent="0.2">
      <c r="A20" s="4" t="s">
        <v>8</v>
      </c>
      <c r="E20" s="2">
        <f>SUM(E15:E19)</f>
        <v>147.16250000000002</v>
      </c>
      <c r="F20" s="5"/>
    </row>
    <row r="21" spans="1:12" x14ac:dyDescent="0.2">
      <c r="A21" s="4"/>
      <c r="F21" s="5"/>
      <c r="J21" s="29" t="s">
        <v>14</v>
      </c>
      <c r="K21" s="30"/>
      <c r="L21" s="31"/>
    </row>
    <row r="22" spans="1:12" x14ac:dyDescent="0.2">
      <c r="A22" s="4" t="s">
        <v>22</v>
      </c>
      <c r="E22" s="2">
        <f>$E$11+$E$20</f>
        <v>950.90750000000014</v>
      </c>
      <c r="F22" s="5"/>
      <c r="J22" s="32">
        <v>46478</v>
      </c>
      <c r="K22" s="22"/>
      <c r="L22" s="33"/>
    </row>
    <row r="23" spans="1:12" x14ac:dyDescent="0.2">
      <c r="A23" s="4"/>
      <c r="F23" s="5"/>
      <c r="J23" s="4"/>
      <c r="K23" s="9" t="s">
        <v>20</v>
      </c>
      <c r="L23" s="5"/>
    </row>
    <row r="24" spans="1:12" x14ac:dyDescent="0.2">
      <c r="A24" s="4" t="s">
        <v>9</v>
      </c>
      <c r="E24" s="16">
        <f>IF($E$7=0,0,$E$22/$E$7)</f>
        <v>21.131277777777782</v>
      </c>
      <c r="F24" s="5"/>
      <c r="G24" s="2"/>
      <c r="H24" s="2"/>
      <c r="I24" s="2"/>
      <c r="J24" s="4" t="s">
        <v>15</v>
      </c>
      <c r="L24" s="10">
        <v>17.36</v>
      </c>
    </row>
    <row r="25" spans="1:12" x14ac:dyDescent="0.2">
      <c r="A25" s="4" t="s">
        <v>10</v>
      </c>
      <c r="F25" s="15"/>
      <c r="J25" s="4" t="s">
        <v>16</v>
      </c>
      <c r="L25" s="10">
        <v>18.16</v>
      </c>
    </row>
    <row r="26" spans="1:12" x14ac:dyDescent="0.2">
      <c r="A26" s="4"/>
      <c r="F26" s="5"/>
      <c r="J26" s="4" t="s">
        <v>17</v>
      </c>
      <c r="L26" s="10">
        <v>18.97</v>
      </c>
    </row>
    <row r="27" spans="1:12" x14ac:dyDescent="0.2">
      <c r="A27" s="6" t="s">
        <v>23</v>
      </c>
      <c r="B27" s="7"/>
      <c r="C27" s="7"/>
      <c r="D27" s="7"/>
      <c r="E27" s="7"/>
      <c r="F27" s="8"/>
      <c r="J27" s="4" t="s">
        <v>18</v>
      </c>
      <c r="L27" s="10">
        <v>22.29</v>
      </c>
    </row>
    <row r="28" spans="1:12" x14ac:dyDescent="0.2">
      <c r="J28" s="6" t="s">
        <v>19</v>
      </c>
      <c r="K28" s="7"/>
      <c r="L28" s="11">
        <v>31.09</v>
      </c>
    </row>
    <row r="30" spans="1:12" x14ac:dyDescent="0.2">
      <c r="J30" s="29" t="s">
        <v>14</v>
      </c>
      <c r="K30" s="30"/>
      <c r="L30" s="31"/>
    </row>
    <row r="31" spans="1:12" x14ac:dyDescent="0.2">
      <c r="A31" s="1" t="s">
        <v>24</v>
      </c>
      <c r="J31" s="32">
        <v>46661</v>
      </c>
      <c r="K31" s="22"/>
      <c r="L31" s="33"/>
    </row>
    <row r="32" spans="1:12" x14ac:dyDescent="0.2">
      <c r="A32" s="23" t="s">
        <v>29</v>
      </c>
      <c r="B32" s="24"/>
      <c r="C32" s="24"/>
      <c r="D32" s="24"/>
      <c r="E32" s="24"/>
      <c r="F32" s="25"/>
      <c r="G32" s="12"/>
      <c r="H32" s="12"/>
      <c r="I32" s="12"/>
      <c r="J32" s="4"/>
      <c r="K32" s="9" t="s">
        <v>20</v>
      </c>
      <c r="L32" s="5"/>
    </row>
    <row r="33" spans="1:12" x14ac:dyDescent="0.2">
      <c r="A33" s="26"/>
      <c r="B33" s="27"/>
      <c r="C33" s="27"/>
      <c r="D33" s="27"/>
      <c r="E33" s="27"/>
      <c r="F33" s="28"/>
      <c r="G33" s="12"/>
      <c r="H33" s="12"/>
      <c r="I33" s="12"/>
      <c r="J33" s="4" t="s">
        <v>15</v>
      </c>
      <c r="L33" s="10">
        <v>17.88</v>
      </c>
    </row>
    <row r="34" spans="1:12" x14ac:dyDescent="0.2">
      <c r="A34" s="4"/>
      <c r="F34" s="5"/>
      <c r="J34" s="4" t="s">
        <v>16</v>
      </c>
      <c r="L34" s="10">
        <v>18.71</v>
      </c>
    </row>
    <row r="35" spans="1:12" x14ac:dyDescent="0.2">
      <c r="A35" s="4" t="s">
        <v>27</v>
      </c>
      <c r="E35" s="20">
        <v>70000</v>
      </c>
      <c r="F35" s="5"/>
      <c r="J35" s="4" t="s">
        <v>17</v>
      </c>
      <c r="L35" s="10">
        <v>19.54</v>
      </c>
    </row>
    <row r="36" spans="1:12" x14ac:dyDescent="0.2">
      <c r="A36" s="4"/>
      <c r="F36" s="5"/>
      <c r="J36" s="4" t="s">
        <v>18</v>
      </c>
      <c r="L36" s="10">
        <v>22.95</v>
      </c>
    </row>
    <row r="37" spans="1:12" x14ac:dyDescent="0.2">
      <c r="A37" s="19" t="s">
        <v>26</v>
      </c>
      <c r="E37" s="1">
        <v>26.088999999999999</v>
      </c>
      <c r="F37" s="5"/>
      <c r="J37" s="6" t="s">
        <v>19</v>
      </c>
      <c r="K37" s="7"/>
      <c r="L37" s="11">
        <v>32.020000000000003</v>
      </c>
    </row>
    <row r="38" spans="1:12" x14ac:dyDescent="0.2">
      <c r="A38" s="4"/>
      <c r="F38" s="5"/>
    </row>
    <row r="39" spans="1:12" x14ac:dyDescent="0.2">
      <c r="A39" s="4" t="s">
        <v>28</v>
      </c>
      <c r="C39" s="13"/>
      <c r="E39" s="2">
        <f>ROUND(E35/E37,2)</f>
        <v>2683.12</v>
      </c>
      <c r="F39" s="5"/>
    </row>
    <row r="40" spans="1:12" x14ac:dyDescent="0.2">
      <c r="A40" s="4"/>
      <c r="F40" s="5"/>
    </row>
    <row r="41" spans="1:12" x14ac:dyDescent="0.2">
      <c r="A41" s="4" t="s">
        <v>11</v>
      </c>
      <c r="F41" s="5"/>
    </row>
    <row r="42" spans="1:12" x14ac:dyDescent="0.2">
      <c r="A42" s="4"/>
      <c r="F42" s="5"/>
    </row>
    <row r="43" spans="1:12" x14ac:dyDescent="0.2">
      <c r="A43" s="4" t="s">
        <v>4</v>
      </c>
      <c r="C43" s="14">
        <v>5.9499999999999997E-2</v>
      </c>
      <c r="E43" s="2">
        <f>ROUND(IF($E$39-134.61&lt;=0,0,($E$39-134.61)*$C$43),2)</f>
        <v>151.63999999999999</v>
      </c>
      <c r="F43" s="5"/>
    </row>
    <row r="44" spans="1:12" x14ac:dyDescent="0.2">
      <c r="A44" s="4" t="s">
        <v>5</v>
      </c>
      <c r="C44" s="14">
        <f>C16</f>
        <v>3.0299999999999997E-2</v>
      </c>
      <c r="E44" s="2">
        <f>ROUND((E39*1.64%)*1.4,2)</f>
        <v>61.6</v>
      </c>
      <c r="F44" s="5"/>
    </row>
    <row r="45" spans="1:12" x14ac:dyDescent="0.2">
      <c r="A45" s="4" t="s">
        <v>6</v>
      </c>
      <c r="C45" s="14">
        <v>2.1499999999999998E-2</v>
      </c>
      <c r="E45" s="2">
        <f>ROUND(E39*$C$45,2)</f>
        <v>57.69</v>
      </c>
      <c r="F45" s="5"/>
    </row>
    <row r="46" spans="1:12" x14ac:dyDescent="0.2">
      <c r="A46" s="19" t="s">
        <v>21</v>
      </c>
      <c r="C46" s="14">
        <v>0.09</v>
      </c>
      <c r="E46" s="21">
        <f>E39*C46</f>
        <v>241.48079999999999</v>
      </c>
      <c r="F46" s="5"/>
    </row>
    <row r="47" spans="1:12" x14ac:dyDescent="0.2">
      <c r="A47" s="4" t="s">
        <v>7</v>
      </c>
      <c r="C47" s="14">
        <f>C19</f>
        <v>4.1999999999999997E-3</v>
      </c>
      <c r="E47" s="3">
        <f>ROUND(E39*$C$47,2)</f>
        <v>11.27</v>
      </c>
      <c r="F47" s="5"/>
    </row>
    <row r="48" spans="1:12" x14ac:dyDescent="0.2">
      <c r="A48" s="4" t="s">
        <v>8</v>
      </c>
      <c r="E48" s="2">
        <f>SUM(E43:E47)</f>
        <v>523.68079999999986</v>
      </c>
      <c r="F48" s="5"/>
    </row>
    <row r="49" spans="1:6" x14ac:dyDescent="0.2">
      <c r="A49" s="4"/>
      <c r="F49" s="5"/>
    </row>
    <row r="50" spans="1:6" x14ac:dyDescent="0.2">
      <c r="A50" s="4" t="s">
        <v>30</v>
      </c>
      <c r="E50" s="2">
        <f>$E$39+$E$48</f>
        <v>3206.8008</v>
      </c>
      <c r="F50" s="5"/>
    </row>
    <row r="51" spans="1:6" x14ac:dyDescent="0.2">
      <c r="A51" s="4"/>
      <c r="F51" s="5"/>
    </row>
    <row r="52" spans="1:6" x14ac:dyDescent="0.2">
      <c r="A52" s="4"/>
      <c r="F52" s="5"/>
    </row>
    <row r="53" spans="1:6" x14ac:dyDescent="0.2">
      <c r="A53" s="6" t="s">
        <v>23</v>
      </c>
      <c r="B53" s="7"/>
      <c r="C53" s="7"/>
      <c r="D53" s="7"/>
      <c r="E53" s="7"/>
      <c r="F53" s="8"/>
    </row>
  </sheetData>
  <mergeCells count="11">
    <mergeCell ref="A1:L1"/>
    <mergeCell ref="A3:F4"/>
    <mergeCell ref="J3:L3"/>
    <mergeCell ref="J4:L4"/>
    <mergeCell ref="A32:F33"/>
    <mergeCell ref="J12:L12"/>
    <mergeCell ref="J13:L13"/>
    <mergeCell ref="J21:L21"/>
    <mergeCell ref="J22:L22"/>
    <mergeCell ref="J30:L30"/>
    <mergeCell ref="J31:L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Payroll Estimator</vt:lpstr>
      <vt:lpstr>Sheet3</vt:lpstr>
      <vt:lpstr>'Payroll Estimator'!Print_Area</vt:lpstr>
    </vt:vector>
  </TitlesOfParts>
  <Company>Brandon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 Zurawski</dc:creator>
  <cp:lastModifiedBy>Laura Cloet</cp:lastModifiedBy>
  <cp:lastPrinted>2025-03-11T17:29:19Z</cp:lastPrinted>
  <dcterms:created xsi:type="dcterms:W3CDTF">2015-05-19T18:41:28Z</dcterms:created>
  <dcterms:modified xsi:type="dcterms:W3CDTF">2026-04-16T19:47:15Z</dcterms:modified>
</cp:coreProperties>
</file>