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0" windowWidth="18200" windowHeight="10960"/>
  </bookViews>
  <sheets>
    <sheet name="Payroll Estimator" sheetId="4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E9" i="4" l="1"/>
  <c r="E10" i="4" l="1"/>
  <c r="E11" i="4" s="1"/>
  <c r="E17" i="4" l="1"/>
  <c r="E15" i="4"/>
  <c r="E16" i="4"/>
  <c r="E18" i="4"/>
  <c r="E19" i="4" l="1"/>
  <c r="E21" i="4" s="1"/>
  <c r="E23" i="4" s="1"/>
</calcChain>
</file>

<file path=xl/sharedStrings.xml><?xml version="1.0" encoding="utf-8"?>
<sst xmlns="http://schemas.openxmlformats.org/spreadsheetml/2006/main" count="26" uniqueCount="26">
  <si>
    <t>Hourly rate as per PSAC agreement</t>
  </si>
  <si>
    <t>Hours per bi-weekly pay period</t>
  </si>
  <si>
    <t>Total base salary cost</t>
  </si>
  <si>
    <t xml:space="preserve">Vacation pay </t>
  </si>
  <si>
    <t>CPP</t>
  </si>
  <si>
    <t>EI</t>
  </si>
  <si>
    <t>H &amp; E (Payroll tax)</t>
  </si>
  <si>
    <t>WCB</t>
  </si>
  <si>
    <t>Sub-total employer portion of source deductions</t>
  </si>
  <si>
    <t>Total cost per hour including vacation pay</t>
  </si>
  <si>
    <t>and employer portion of source deductions</t>
  </si>
  <si>
    <t>Employer portion of source deductions:*</t>
  </si>
  <si>
    <t>Sub-total</t>
  </si>
  <si>
    <t>Payroll Estimator</t>
  </si>
  <si>
    <t>PSAC Classifications and Salary Table</t>
  </si>
  <si>
    <t>SAI</t>
  </si>
  <si>
    <t>SAII/RAI</t>
  </si>
  <si>
    <t>SAIII/RAII</t>
  </si>
  <si>
    <t>SAIV/RAIII</t>
  </si>
  <si>
    <t>RAIV</t>
  </si>
  <si>
    <t>(per hour)</t>
  </si>
  <si>
    <t>In order to assist you with the estimation of your payroll costs for PSAC employees, please complete the following fields:</t>
  </si>
  <si>
    <t>Fill in hourly rate cell and hours per bi-weekly pay period.</t>
  </si>
  <si>
    <r>
      <t xml:space="preserve">Total salary cost </t>
    </r>
    <r>
      <rPr>
        <sz val="6"/>
        <color theme="1"/>
        <rFont val="Calibri"/>
        <family val="2"/>
        <scheme val="minor"/>
      </rPr>
      <t>(not including Statutory Holiday Pay if applicable)</t>
    </r>
  </si>
  <si>
    <t>September 01, 2015 to August 31, 2016</t>
  </si>
  <si>
    <t>* Based on 2016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</si>
</sst>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2" fillId="0" borderId="1" xfId="0" applyNumberFormat="1" applyFont="1" applyBorder="1"/>
    <xf numFmtId="2" fontId="2" fillId="0" borderId="0" xfId="0" applyNumberFormat="1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2" fillId="0" borderId="8" xfId="0" applyFont="1" applyBorder="1"/>
    <xf numFmtId="0" fontId="2" fillId="0" borderId="0" xfId="0" applyFont="1" applyBorder="1" applyAlignment="1">
      <alignment horizontal="center"/>
    </xf>
    <xf numFmtId="43" fontId="2" fillId="0" borderId="6" xfId="1" applyFont="1" applyBorder="1"/>
    <xf numFmtId="43" fontId="2" fillId="0" borderId="8" xfId="1" applyFont="1" applyBorder="1"/>
    <xf numFmtId="0" fontId="2" fillId="0" borderId="0" xfId="0" applyFont="1" applyAlignment="1">
      <alignment horizontal="left" wrapText="1"/>
    </xf>
    <xf numFmtId="9" fontId="2" fillId="0" borderId="0" xfId="0" applyNumberFormat="1" applyFont="1" applyBorder="1"/>
    <xf numFmtId="10" fontId="2" fillId="0" borderId="0" xfId="0" applyNumberFormat="1" applyFont="1" applyBorder="1"/>
    <xf numFmtId="2" fontId="2" fillId="0" borderId="6" xfId="0" applyNumberFormat="1" applyFont="1" applyBorder="1"/>
    <xf numFmtId="0" fontId="2" fillId="0" borderId="0" xfId="0" applyFont="1" applyBorder="1" applyAlignment="1">
      <alignment horizontal="left" wrapText="1"/>
    </xf>
    <xf numFmtId="43" fontId="2" fillId="0" borderId="0" xfId="1" applyFont="1" applyBorder="1" applyAlignment="1">
      <alignment horizontal="right"/>
    </xf>
    <xf numFmtId="1" fontId="2" fillId="2" borderId="0" xfId="0" applyNumberFormat="1" applyFont="1" applyFill="1" applyBorder="1"/>
    <xf numFmtId="2" fontId="2" fillId="2" borderId="0" xfId="0" applyNumberFormat="1" applyFont="1" applyFill="1" applyBorder="1"/>
    <xf numFmtId="0" fontId="2" fillId="3" borderId="0" xfId="0" applyFont="1" applyFill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C18" sqref="C18"/>
    </sheetView>
  </sheetViews>
  <sheetFormatPr defaultColWidth="9.1796875" defaultRowHeight="10.5" x14ac:dyDescent="0.25"/>
  <cols>
    <col min="1" max="5" width="9.1796875" style="1"/>
    <col min="6" max="8" width="3.453125" style="1" customWidth="1"/>
    <col min="9" max="9" width="3.1796875" style="1" customWidth="1"/>
    <col min="10" max="16384" width="9.1796875" style="1"/>
  </cols>
  <sheetData>
    <row r="1" spans="1:12" ht="11.25" x14ac:dyDescent="0.2">
      <c r="A1" s="22" t="s">
        <v>13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1.25" customHeight="1" x14ac:dyDescent="0.2"/>
    <row r="3" spans="1:12" ht="11.25" customHeight="1" x14ac:dyDescent="0.25">
      <c r="A3" s="23" t="s">
        <v>21</v>
      </c>
      <c r="B3" s="24"/>
      <c r="C3" s="24"/>
      <c r="D3" s="24"/>
      <c r="E3" s="24"/>
      <c r="F3" s="25"/>
      <c r="G3" s="18"/>
      <c r="H3" s="18"/>
      <c r="I3" s="14"/>
      <c r="J3" s="29" t="s">
        <v>14</v>
      </c>
      <c r="K3" s="30"/>
      <c r="L3" s="31"/>
    </row>
    <row r="4" spans="1:12" x14ac:dyDescent="0.25">
      <c r="A4" s="26"/>
      <c r="B4" s="27"/>
      <c r="C4" s="27"/>
      <c r="D4" s="27"/>
      <c r="E4" s="27"/>
      <c r="F4" s="28"/>
      <c r="G4" s="18"/>
      <c r="H4" s="18"/>
      <c r="I4" s="14"/>
      <c r="J4" s="32" t="s">
        <v>24</v>
      </c>
      <c r="K4" s="33"/>
      <c r="L4" s="34"/>
    </row>
    <row r="5" spans="1:12" ht="11.25" x14ac:dyDescent="0.2">
      <c r="A5" s="5"/>
      <c r="B5" s="6"/>
      <c r="C5" s="6"/>
      <c r="D5" s="6"/>
      <c r="E5" s="6"/>
      <c r="F5" s="7"/>
      <c r="G5" s="6"/>
      <c r="H5" s="6"/>
      <c r="J5" s="5"/>
      <c r="K5" s="11" t="s">
        <v>20</v>
      </c>
      <c r="L5" s="7"/>
    </row>
    <row r="6" spans="1:12" ht="11.25" x14ac:dyDescent="0.2">
      <c r="A6" s="5" t="s">
        <v>0</v>
      </c>
      <c r="B6" s="6"/>
      <c r="C6" s="6"/>
      <c r="D6" s="6"/>
      <c r="E6" s="21">
        <v>12.5</v>
      </c>
      <c r="F6" s="7"/>
      <c r="G6" s="6"/>
      <c r="H6" s="6"/>
      <c r="J6" s="5" t="s">
        <v>15</v>
      </c>
      <c r="K6" s="6"/>
      <c r="L6" s="12">
        <v>11.19</v>
      </c>
    </row>
    <row r="7" spans="1:12" ht="11.25" x14ac:dyDescent="0.2">
      <c r="A7" s="5" t="s">
        <v>1</v>
      </c>
      <c r="B7" s="6"/>
      <c r="C7" s="6"/>
      <c r="D7" s="6"/>
      <c r="E7" s="20">
        <v>5</v>
      </c>
      <c r="F7" s="7"/>
      <c r="G7" s="6"/>
      <c r="H7" s="6"/>
      <c r="J7" s="5" t="s">
        <v>16</v>
      </c>
      <c r="K7" s="6"/>
      <c r="L7" s="12">
        <v>11.71</v>
      </c>
    </row>
    <row r="8" spans="1:12" ht="11.25" x14ac:dyDescent="0.2">
      <c r="A8" s="5"/>
      <c r="B8" s="6"/>
      <c r="C8" s="6"/>
      <c r="D8" s="6"/>
      <c r="E8" s="6"/>
      <c r="F8" s="7"/>
      <c r="G8" s="6"/>
      <c r="H8" s="6"/>
      <c r="J8" s="5" t="s">
        <v>17</v>
      </c>
      <c r="K8" s="6"/>
      <c r="L8" s="12">
        <v>12.75</v>
      </c>
    </row>
    <row r="9" spans="1:12" ht="11.25" x14ac:dyDescent="0.2">
      <c r="A9" s="5" t="s">
        <v>2</v>
      </c>
      <c r="B9" s="6"/>
      <c r="C9" s="6"/>
      <c r="D9" s="6"/>
      <c r="E9" s="4">
        <f>$E$6*$E$7</f>
        <v>62.5</v>
      </c>
      <c r="F9" s="7"/>
      <c r="G9" s="6"/>
      <c r="H9" s="6"/>
      <c r="J9" s="5" t="s">
        <v>18</v>
      </c>
      <c r="K9" s="6"/>
      <c r="L9" s="12">
        <v>15.36</v>
      </c>
    </row>
    <row r="10" spans="1:12" ht="11.25" x14ac:dyDescent="0.2">
      <c r="A10" s="5" t="s">
        <v>3</v>
      </c>
      <c r="B10" s="6"/>
      <c r="C10" s="15">
        <v>0.06</v>
      </c>
      <c r="D10" s="6"/>
      <c r="E10" s="3">
        <f>E9*$C$10</f>
        <v>3.75</v>
      </c>
      <c r="F10" s="7"/>
      <c r="G10" s="6"/>
      <c r="H10" s="6"/>
      <c r="J10" s="8" t="s">
        <v>19</v>
      </c>
      <c r="K10" s="9"/>
      <c r="L10" s="13">
        <v>21.59</v>
      </c>
    </row>
    <row r="11" spans="1:12" ht="11.25" x14ac:dyDescent="0.2">
      <c r="A11" s="5" t="s">
        <v>12</v>
      </c>
      <c r="B11" s="6"/>
      <c r="C11" s="15"/>
      <c r="D11" s="6"/>
      <c r="E11" s="4">
        <f>E9+E10</f>
        <v>66.25</v>
      </c>
      <c r="F11" s="7"/>
      <c r="G11" s="6"/>
      <c r="H11" s="6"/>
    </row>
    <row r="12" spans="1:12" ht="11.25" x14ac:dyDescent="0.2">
      <c r="A12" s="5"/>
      <c r="B12" s="6"/>
      <c r="C12" s="6"/>
      <c r="D12" s="6"/>
      <c r="E12" s="6"/>
      <c r="F12" s="7"/>
      <c r="G12" s="6"/>
      <c r="H12" s="6"/>
    </row>
    <row r="13" spans="1:12" ht="11.25" x14ac:dyDescent="0.2">
      <c r="A13" s="5" t="s">
        <v>11</v>
      </c>
      <c r="B13" s="6"/>
      <c r="C13" s="6"/>
      <c r="D13" s="6"/>
      <c r="E13" s="6"/>
      <c r="F13" s="7"/>
      <c r="G13" s="6"/>
      <c r="H13" s="6"/>
    </row>
    <row r="14" spans="1:12" ht="11.25" x14ac:dyDescent="0.2">
      <c r="A14" s="5"/>
      <c r="B14" s="6"/>
      <c r="C14" s="6"/>
      <c r="D14" s="6"/>
      <c r="E14" s="6"/>
      <c r="F14" s="7"/>
      <c r="G14" s="6"/>
      <c r="H14" s="6"/>
    </row>
    <row r="15" spans="1:12" ht="11.25" x14ac:dyDescent="0.2">
      <c r="A15" s="5" t="s">
        <v>4</v>
      </c>
      <c r="B15" s="6"/>
      <c r="C15" s="16">
        <v>4.9500000000000002E-2</v>
      </c>
      <c r="D15" s="6"/>
      <c r="E15" s="1">
        <f>ROUND(IF($E$11-134.61&lt;=0,0,($E$11-134.61)*$C$15),2)</f>
        <v>0</v>
      </c>
      <c r="F15" s="7"/>
      <c r="G15" s="6"/>
      <c r="H15" s="6"/>
    </row>
    <row r="16" spans="1:12" ht="11.25" x14ac:dyDescent="0.2">
      <c r="A16" s="5" t="s">
        <v>5</v>
      </c>
      <c r="B16" s="6"/>
      <c r="C16" s="16">
        <v>3.2800000000000003E-2</v>
      </c>
      <c r="D16" s="6"/>
      <c r="E16" s="4">
        <f>ROUND((E11*1.88%)*1.4,2)</f>
        <v>1.74</v>
      </c>
      <c r="F16" s="7"/>
      <c r="G16" s="6"/>
      <c r="H16" s="6"/>
    </row>
    <row r="17" spans="1:12" ht="11.25" x14ac:dyDescent="0.2">
      <c r="A17" s="5" t="s">
        <v>6</v>
      </c>
      <c r="B17" s="6"/>
      <c r="C17" s="16">
        <v>2.1499999999999998E-2</v>
      </c>
      <c r="D17" s="6"/>
      <c r="E17" s="4">
        <f>ROUND(E11*$C$17,2)</f>
        <v>1.42</v>
      </c>
      <c r="F17" s="7"/>
      <c r="G17" s="6"/>
      <c r="H17" s="6"/>
    </row>
    <row r="18" spans="1:12" ht="11.25" x14ac:dyDescent="0.2">
      <c r="A18" s="5" t="s">
        <v>7</v>
      </c>
      <c r="B18" s="6"/>
      <c r="C18" s="16">
        <v>7.7999999999999996E-3</v>
      </c>
      <c r="D18" s="6"/>
      <c r="E18" s="3">
        <f>ROUND(E11*$C$18,2)</f>
        <v>0.52</v>
      </c>
      <c r="F18" s="7"/>
      <c r="G18" s="6"/>
      <c r="H18" s="6"/>
    </row>
    <row r="19" spans="1:12" ht="11.25" x14ac:dyDescent="0.2">
      <c r="A19" s="5" t="s">
        <v>8</v>
      </c>
      <c r="B19" s="6"/>
      <c r="C19" s="6"/>
      <c r="D19" s="6"/>
      <c r="E19" s="4">
        <f>SUM(E15:E18)</f>
        <v>3.68</v>
      </c>
      <c r="F19" s="7"/>
      <c r="G19" s="6"/>
      <c r="H19" s="6"/>
    </row>
    <row r="20" spans="1:12" ht="11.25" x14ac:dyDescent="0.2">
      <c r="A20" s="5"/>
      <c r="B20" s="6"/>
      <c r="C20" s="6"/>
      <c r="D20" s="6"/>
      <c r="E20" s="6"/>
      <c r="F20" s="7"/>
      <c r="G20" s="6"/>
      <c r="H20" s="6"/>
    </row>
    <row r="21" spans="1:12" x14ac:dyDescent="0.25">
      <c r="A21" s="5" t="s">
        <v>23</v>
      </c>
      <c r="B21" s="6"/>
      <c r="C21" s="6"/>
      <c r="D21" s="6"/>
      <c r="E21" s="4">
        <f>$E$11+$E$19</f>
        <v>69.930000000000007</v>
      </c>
      <c r="F21" s="7"/>
      <c r="G21" s="6"/>
      <c r="H21" s="6"/>
    </row>
    <row r="22" spans="1:12" ht="11.25" x14ac:dyDescent="0.2">
      <c r="A22" s="5"/>
      <c r="B22" s="6"/>
      <c r="C22" s="6"/>
      <c r="D22" s="6"/>
      <c r="E22" s="6"/>
      <c r="F22" s="7"/>
      <c r="G22" s="6"/>
      <c r="H22" s="6"/>
      <c r="J22" s="6"/>
      <c r="K22" s="6"/>
      <c r="L22" s="6"/>
    </row>
    <row r="23" spans="1:12" ht="11.25" x14ac:dyDescent="0.2">
      <c r="A23" s="5" t="s">
        <v>9</v>
      </c>
      <c r="B23" s="6"/>
      <c r="C23" s="6"/>
      <c r="D23" s="6"/>
      <c r="E23" s="19">
        <f>IF($E$7=0,0,$E$21/$E$7)</f>
        <v>13.986000000000001</v>
      </c>
      <c r="F23" s="7"/>
      <c r="G23" s="6"/>
      <c r="H23" s="6"/>
      <c r="J23" s="6"/>
      <c r="K23" s="6"/>
      <c r="L23" s="6"/>
    </row>
    <row r="24" spans="1:12" ht="11.25" x14ac:dyDescent="0.2">
      <c r="A24" s="5" t="s">
        <v>10</v>
      </c>
      <c r="B24" s="6"/>
      <c r="C24" s="6"/>
      <c r="D24" s="6"/>
      <c r="E24" s="6"/>
      <c r="F24" s="17"/>
      <c r="G24" s="4"/>
      <c r="H24" s="4"/>
      <c r="I24" s="2"/>
      <c r="J24" s="6"/>
      <c r="K24" s="6"/>
      <c r="L24" s="6"/>
    </row>
    <row r="25" spans="1:12" ht="11.25" x14ac:dyDescent="0.2">
      <c r="A25" s="5"/>
      <c r="B25" s="6"/>
      <c r="C25" s="6"/>
      <c r="D25" s="6"/>
      <c r="E25" s="6"/>
      <c r="F25" s="7"/>
      <c r="G25" s="6"/>
      <c r="H25" s="6"/>
      <c r="J25" s="6"/>
      <c r="K25" s="6"/>
      <c r="L25" s="6"/>
    </row>
    <row r="26" spans="1:12" ht="11.25" x14ac:dyDescent="0.2">
      <c r="A26" s="8" t="s">
        <v>25</v>
      </c>
      <c r="B26" s="9"/>
      <c r="C26" s="9"/>
      <c r="D26" s="9"/>
      <c r="E26" s="9"/>
      <c r="F26" s="10"/>
      <c r="G26" s="6"/>
      <c r="H26" s="6"/>
    </row>
    <row r="29" spans="1:12" ht="11.25" x14ac:dyDescent="0.2">
      <c r="A29" s="1" t="s">
        <v>22</v>
      </c>
    </row>
  </sheetData>
  <mergeCells count="4">
    <mergeCell ref="A1:L1"/>
    <mergeCell ref="A3:F4"/>
    <mergeCell ref="J3:L3"/>
    <mergeCell ref="J4:L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Payroll Estimator</vt:lpstr>
      <vt:lpstr>Sheet3</vt:lpstr>
    </vt:vector>
  </TitlesOfParts>
  <Company>Brandon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Erlin Zurawski</dc:creator>
  <cp:lastModifiedBy>Laura Cloet</cp:lastModifiedBy>
  <cp:lastPrinted>2015-05-19T19:24:12Z</cp:lastPrinted>
  <dcterms:created xsi:type="dcterms:W3CDTF">2015-05-19T18:41:28Z</dcterms:created>
  <dcterms:modified xsi:type="dcterms:W3CDTF">2016-02-05T19:29:50Z</dcterms:modified>
</cp:coreProperties>
</file>